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2360" activeTab="0"/>
  </bookViews>
  <sheets>
    <sheet name=" Прил Ист фин деф 2016" sheetId="1" r:id="rId1"/>
  </sheets>
  <definedNames>
    <definedName name="_xlnm.Print_Titles" localSheetId="0">' Прил Ист фин деф 2016'!$5:$6</definedName>
  </definedNames>
  <calcPr fullCalcOnLoad="1"/>
</workbook>
</file>

<file path=xl/sharedStrings.xml><?xml version="1.0" encoding="utf-8"?>
<sst xmlns="http://schemas.openxmlformats.org/spreadsheetml/2006/main" count="36" uniqueCount="32">
  <si>
    <t>(тысяч рублей)</t>
  </si>
  <si>
    <t>Код бюджетной классификации Российской Федерации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</si>
  <si>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</si>
  <si>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000 01 00 00 00 00 0000 000</t>
  </si>
  <si>
    <t>ИСТОЧНИКИ ВНУТРЕННЕГО ФИНАНСИРОВАНИЯ ДЕФИЦИТА БЮДЖЕТОВ</t>
  </si>
  <si>
    <t>000 01 06 00 00 00 0000 000</t>
  </si>
  <si>
    <t>Иные источники внутреннего финансирования дефицитов бюджетов</t>
  </si>
  <si>
    <t>Дефицит</t>
  </si>
  <si>
    <t xml:space="preserve">  -дотация на выравнивание</t>
  </si>
  <si>
    <t xml:space="preserve">  -источники формирования дорожного фонда</t>
  </si>
  <si>
    <t>Доходы - всего</t>
  </si>
  <si>
    <t xml:space="preserve">  -иные расходы</t>
  </si>
  <si>
    <t>Расходы - всего</t>
  </si>
  <si>
    <t>Дефицит без дорожн</t>
  </si>
  <si>
    <t>Дефицит дорожников</t>
  </si>
  <si>
    <t>Сумма</t>
  </si>
  <si>
    <t>2012 уточненный план</t>
  </si>
  <si>
    <t>2012 ожидаемая оценка</t>
  </si>
  <si>
    <t xml:space="preserve">  -дотация на сбалансированность</t>
  </si>
  <si>
    <t xml:space="preserve">  -дорожный фонд (дорожное хозяйство)+обслуживание дорожных кредитов</t>
  </si>
  <si>
    <t xml:space="preserve">  -налоговые и неналоговые (без средств дорожного фонда)</t>
  </si>
  <si>
    <t>Изменения        (+,-)</t>
  </si>
  <si>
    <t>Изменения 2 (+,-)</t>
  </si>
  <si>
    <t>ПРИЛОЖЕНИЕ 19</t>
  </si>
  <si>
    <t>Привлечение прочих источников внутреннего финансирования дефицита бюджета</t>
  </si>
  <si>
    <t>000 01 06 06 00 00 0000 000</t>
  </si>
  <si>
    <t>2016 год</t>
  </si>
  <si>
    <t>2017 год</t>
  </si>
  <si>
    <t>2018 год</t>
  </si>
  <si>
    <t>Приложение №5</t>
  </si>
  <si>
    <t>Источники финансирования дефицита бюджета муниципального образования - Киевское сельское поселение                                       Моздокского района на 2016 г.</t>
  </si>
  <si>
    <t xml:space="preserve">к  решению Собрания представителей Киевского сельского поселения Моздокского района № 88 от 28.12.2015 г.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</si>
</sst>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12"/>
      <color indexed="10"/>
      <name val="Bookman Old Style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wrapText="1"/>
    </xf>
    <xf numFmtId="17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top" wrapText="1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 shrinkToFit="1"/>
    </xf>
    <xf numFmtId="172" fontId="4" fillId="33" borderId="14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horizontal="right" indent="1"/>
    </xf>
    <xf numFmtId="172" fontId="4" fillId="33" borderId="16" xfId="0" applyNumberFormat="1" applyFont="1" applyFill="1" applyBorder="1" applyAlignment="1">
      <alignment horizontal="right" indent="1"/>
    </xf>
    <xf numFmtId="172" fontId="4" fillId="33" borderId="14" xfId="0" applyNumberFormat="1" applyFont="1" applyFill="1" applyBorder="1" applyAlignment="1">
      <alignment horizontal="center" vertical="center"/>
    </xf>
    <xf numFmtId="172" fontId="4" fillId="33" borderId="17" xfId="0" applyNumberFormat="1" applyFont="1" applyFill="1" applyBorder="1" applyAlignment="1">
      <alignment horizontal="right" indent="1"/>
    </xf>
    <xf numFmtId="172" fontId="4" fillId="33" borderId="18" xfId="0" applyNumberFormat="1" applyFont="1" applyFill="1" applyBorder="1" applyAlignment="1">
      <alignment horizontal="right" indent="1"/>
    </xf>
    <xf numFmtId="0" fontId="5" fillId="33" borderId="14" xfId="0" applyFont="1" applyFill="1" applyBorder="1" applyAlignment="1">
      <alignment horizontal="center" vertical="center" wrapText="1" shrinkToFit="1"/>
    </xf>
    <xf numFmtId="172" fontId="5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 vertical="center"/>
    </xf>
    <xf numFmtId="172" fontId="5" fillId="33" borderId="17" xfId="0" applyNumberFormat="1" applyFont="1" applyFill="1" applyBorder="1" applyAlignment="1">
      <alignment horizontal="right" indent="1"/>
    </xf>
    <xf numFmtId="172" fontId="5" fillId="33" borderId="18" xfId="0" applyNumberFormat="1" applyFont="1" applyFill="1" applyBorder="1" applyAlignment="1">
      <alignment horizontal="right" indent="1"/>
    </xf>
    <xf numFmtId="1" fontId="4" fillId="33" borderId="14" xfId="0" applyNumberFormat="1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right" indent="1"/>
    </xf>
    <xf numFmtId="172" fontId="5" fillId="33" borderId="20" xfId="0" applyNumberFormat="1" applyFont="1" applyFill="1" applyBorder="1" applyAlignment="1">
      <alignment horizontal="right" indent="1"/>
    </xf>
    <xf numFmtId="0" fontId="5" fillId="33" borderId="14" xfId="0" applyFont="1" applyFill="1" applyBorder="1" applyAlignment="1">
      <alignment horizontal="center" wrapText="1"/>
    </xf>
    <xf numFmtId="172" fontId="5" fillId="33" borderId="15" xfId="0" applyNumberFormat="1" applyFont="1" applyFill="1" applyBorder="1" applyAlignment="1">
      <alignment horizontal="right" indent="1"/>
    </xf>
    <xf numFmtId="172" fontId="5" fillId="33" borderId="16" xfId="0" applyNumberFormat="1" applyFont="1" applyFill="1" applyBorder="1" applyAlignment="1">
      <alignment horizontal="right" indent="1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right" inden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SheetLayoutView="90" zoomScalePageLayoutView="0" workbookViewId="0" topLeftCell="A1">
      <selection activeCell="I18" sqref="I18"/>
    </sheetView>
  </sheetViews>
  <sheetFormatPr defaultColWidth="9.00390625" defaultRowHeight="12.75" outlineLevelRow="1" outlineLevelCol="1"/>
  <cols>
    <col min="1" max="1" width="39.75390625" style="7" customWidth="1"/>
    <col min="2" max="2" width="62.625" style="8" customWidth="1"/>
    <col min="3" max="4" width="17.375" style="1" hidden="1" customWidth="1" outlineLevel="1"/>
    <col min="5" max="5" width="18.875" style="4" hidden="1" customWidth="1" outlineLevel="1" collapsed="1"/>
    <col min="6" max="6" width="18.875" style="4" hidden="1" customWidth="1" outlineLevel="1"/>
    <col min="7" max="7" width="15.375" style="4" hidden="1" customWidth="1" outlineLevel="1" collapsed="1"/>
    <col min="8" max="8" width="6.75390625" style="4" hidden="1" customWidth="1" outlineLevel="1"/>
    <col min="9" max="9" width="39.375" style="8" customWidth="1" collapsed="1"/>
    <col min="10" max="11" width="18.375" style="4" hidden="1" customWidth="1" outlineLevel="1"/>
    <col min="12" max="12" width="9.125" style="4" customWidth="1" collapsed="1"/>
    <col min="13" max="16384" width="9.125" style="4" customWidth="1"/>
  </cols>
  <sheetData>
    <row r="1" spans="1:20" s="1" customFormat="1" ht="27.75" customHeight="1">
      <c r="A1" s="9"/>
      <c r="B1" s="10"/>
      <c r="C1" s="11"/>
      <c r="D1" s="11"/>
      <c r="E1" s="11"/>
      <c r="F1" s="11"/>
      <c r="G1" s="1" t="s">
        <v>23</v>
      </c>
      <c r="I1" s="12" t="s">
        <v>29</v>
      </c>
      <c r="J1" s="13"/>
      <c r="L1" s="2"/>
      <c r="M1" s="2"/>
      <c r="N1" s="2"/>
      <c r="O1" s="2"/>
      <c r="P1" s="2"/>
      <c r="Q1" s="2"/>
      <c r="R1" s="2"/>
      <c r="S1" s="3"/>
      <c r="T1" s="3"/>
    </row>
    <row r="2" spans="1:20" s="1" customFormat="1" ht="48" customHeight="1">
      <c r="A2" s="9"/>
      <c r="B2" s="10"/>
      <c r="C2" s="14"/>
      <c r="D2" s="14"/>
      <c r="E2" s="14"/>
      <c r="F2" s="14"/>
      <c r="G2" s="14"/>
      <c r="H2" s="14"/>
      <c r="I2" s="15" t="s">
        <v>31</v>
      </c>
      <c r="J2" s="16"/>
      <c r="K2" s="11"/>
      <c r="L2" s="2"/>
      <c r="M2" s="2"/>
      <c r="N2" s="2"/>
      <c r="O2" s="2"/>
      <c r="P2" s="2"/>
      <c r="Q2" s="2"/>
      <c r="R2" s="2"/>
      <c r="S2" s="3"/>
      <c r="T2" s="3"/>
    </row>
    <row r="3" spans="1:11" ht="35.2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1"/>
    </row>
    <row r="4" spans="1:10" s="5" customFormat="1" ht="15.75" customHeight="1" thickBot="1">
      <c r="A4" s="17"/>
      <c r="B4" s="18"/>
      <c r="C4" s="19"/>
      <c r="D4" s="20"/>
      <c r="E4" s="20" t="s">
        <v>0</v>
      </c>
      <c r="F4" s="20"/>
      <c r="H4" s="21"/>
      <c r="I4" s="22" t="s">
        <v>0</v>
      </c>
      <c r="J4" s="19"/>
    </row>
    <row r="5" spans="1:11" ht="57" customHeight="1">
      <c r="A5" s="58" t="s">
        <v>1</v>
      </c>
      <c r="B5" s="60" t="s">
        <v>2</v>
      </c>
      <c r="C5" s="53" t="s">
        <v>16</v>
      </c>
      <c r="D5" s="53" t="s">
        <v>17</v>
      </c>
      <c r="E5" s="53" t="s">
        <v>15</v>
      </c>
      <c r="F5" s="53" t="s">
        <v>21</v>
      </c>
      <c r="G5" s="53" t="s">
        <v>15</v>
      </c>
      <c r="H5" s="62" t="s">
        <v>22</v>
      </c>
      <c r="I5" s="23" t="s">
        <v>15</v>
      </c>
      <c r="J5" s="56" t="s">
        <v>15</v>
      </c>
      <c r="K5" s="57"/>
    </row>
    <row r="6" spans="1:11" ht="35.25" customHeight="1" thickBot="1">
      <c r="A6" s="59"/>
      <c r="B6" s="61"/>
      <c r="C6" s="54"/>
      <c r="D6" s="54"/>
      <c r="E6" s="54"/>
      <c r="F6" s="54"/>
      <c r="G6" s="54"/>
      <c r="H6" s="63"/>
      <c r="I6" s="24" t="s">
        <v>26</v>
      </c>
      <c r="J6" s="25" t="s">
        <v>27</v>
      </c>
      <c r="K6" s="26" t="s">
        <v>28</v>
      </c>
    </row>
    <row r="7" spans="1:11" ht="40.5" customHeight="1" hidden="1" outlineLevel="1">
      <c r="A7" s="27"/>
      <c r="B7" s="28" t="s">
        <v>20</v>
      </c>
      <c r="C7" s="29">
        <f>6565034.4-1244895.5</f>
        <v>5320138.9</v>
      </c>
      <c r="D7" s="29">
        <f>6245525-1280395.5</f>
        <v>4965129.5</v>
      </c>
      <c r="E7" s="29">
        <f>7466466-1454303.5</f>
        <v>6012162.5</v>
      </c>
      <c r="F7" s="29"/>
      <c r="G7" s="29"/>
      <c r="H7" s="29"/>
      <c r="I7" s="30"/>
      <c r="J7" s="31">
        <f>7995854-1634162.1</f>
        <v>6361691.9</v>
      </c>
      <c r="K7" s="32">
        <f>8351688-1634162.1</f>
        <v>6717525.9</v>
      </c>
    </row>
    <row r="8" spans="1:11" ht="19.5" customHeight="1" hidden="1" outlineLevel="1">
      <c r="A8" s="27"/>
      <c r="B8" s="28" t="s">
        <v>8</v>
      </c>
      <c r="C8" s="29">
        <v>6784248.3</v>
      </c>
      <c r="D8" s="29">
        <v>6784248.3</v>
      </c>
      <c r="E8" s="29">
        <v>8288112.1</v>
      </c>
      <c r="F8" s="29"/>
      <c r="G8" s="29"/>
      <c r="H8" s="29"/>
      <c r="I8" s="33"/>
      <c r="J8" s="34">
        <v>7995854</v>
      </c>
      <c r="K8" s="35">
        <v>7653386.8</v>
      </c>
    </row>
    <row r="9" spans="1:11" ht="19.5" customHeight="1" hidden="1" outlineLevel="1">
      <c r="A9" s="27"/>
      <c r="B9" s="28" t="s">
        <v>18</v>
      </c>
      <c r="C9" s="29"/>
      <c r="D9" s="29">
        <f>1099995.4+4901.9</f>
        <v>1104897.2999999998</v>
      </c>
      <c r="E9" s="29">
        <v>337498.5</v>
      </c>
      <c r="F9" s="29"/>
      <c r="G9" s="29"/>
      <c r="H9" s="29"/>
      <c r="I9" s="33"/>
      <c r="J9" s="34"/>
      <c r="K9" s="35"/>
    </row>
    <row r="10" spans="1:11" ht="20.25" customHeight="1" hidden="1" outlineLevel="1">
      <c r="A10" s="27"/>
      <c r="B10" s="28" t="s">
        <v>9</v>
      </c>
      <c r="C10" s="29">
        <v>1244895.5</v>
      </c>
      <c r="D10" s="29">
        <v>1280395.5</v>
      </c>
      <c r="E10" s="29">
        <v>1454303.5</v>
      </c>
      <c r="F10" s="29"/>
      <c r="G10" s="29"/>
      <c r="H10" s="29"/>
      <c r="I10" s="33"/>
      <c r="J10" s="34">
        <v>1634162.1</v>
      </c>
      <c r="K10" s="35">
        <v>1634162.1</v>
      </c>
    </row>
    <row r="11" spans="1:11" s="6" customFormat="1" ht="24.75" customHeight="1" hidden="1" outlineLevel="1">
      <c r="A11" s="27"/>
      <c r="B11" s="36" t="s">
        <v>10</v>
      </c>
      <c r="C11" s="37">
        <f>SUM(C7:C10)</f>
        <v>13349282.7</v>
      </c>
      <c r="D11" s="37">
        <f>SUM(D7:D10)</f>
        <v>14134670.600000001</v>
      </c>
      <c r="E11" s="37">
        <f>SUM(E7:E10)</f>
        <v>16092076.6</v>
      </c>
      <c r="F11" s="37"/>
      <c r="G11" s="37"/>
      <c r="H11" s="37"/>
      <c r="I11" s="38"/>
      <c r="J11" s="39">
        <f>SUM(J7:J10)</f>
        <v>15991708</v>
      </c>
      <c r="K11" s="40">
        <f>SUM(K7:K10)</f>
        <v>16005074.799999999</v>
      </c>
    </row>
    <row r="12" spans="1:11" s="6" customFormat="1" ht="57" customHeight="1" hidden="1" outlineLevel="1">
      <c r="A12" s="27"/>
      <c r="B12" s="28" t="s">
        <v>19</v>
      </c>
      <c r="C12" s="29">
        <f>1046497+19259</f>
        <v>1065756</v>
      </c>
      <c r="D12" s="29">
        <f>946497+19259</f>
        <v>965756</v>
      </c>
      <c r="E12" s="29">
        <f>1186015.2+238665.4+18288.3</f>
        <v>1442968.9</v>
      </c>
      <c r="F12" s="29"/>
      <c r="G12" s="29"/>
      <c r="H12" s="29"/>
      <c r="I12" s="33"/>
      <c r="J12" s="34">
        <f>1372748.7+11413.4</f>
        <v>1384162.0999999999</v>
      </c>
      <c r="K12" s="35">
        <f>1372748.7+11413.4+56834.6</f>
        <v>1440996.7</v>
      </c>
    </row>
    <row r="13" spans="1:11" s="6" customFormat="1" ht="24.75" customHeight="1" hidden="1" outlineLevel="1">
      <c r="A13" s="27"/>
      <c r="B13" s="28" t="s">
        <v>11</v>
      </c>
      <c r="C13" s="29">
        <f>+C14-C12</f>
        <v>13254426.7</v>
      </c>
      <c r="D13" s="29">
        <f>+D14-D12</f>
        <v>13254426.7</v>
      </c>
      <c r="E13" s="29">
        <f>+E14-E12</f>
        <v>15370721.700000001</v>
      </c>
      <c r="F13" s="29"/>
      <c r="G13" s="29"/>
      <c r="H13" s="29"/>
      <c r="I13" s="33"/>
      <c r="J13" s="34">
        <f>+E13</f>
        <v>15370721.700000001</v>
      </c>
      <c r="K13" s="35">
        <f>+E13+36080.2</f>
        <v>15406801.9</v>
      </c>
    </row>
    <row r="14" spans="1:11" s="6" customFormat="1" ht="24.75" customHeight="1" hidden="1" outlineLevel="1">
      <c r="A14" s="27"/>
      <c r="B14" s="36" t="s">
        <v>12</v>
      </c>
      <c r="C14" s="37">
        <f>14320182.7</f>
        <v>14320182.7</v>
      </c>
      <c r="D14" s="37">
        <f>14220182.7</f>
        <v>14220182.7</v>
      </c>
      <c r="E14" s="37">
        <v>16813690.6</v>
      </c>
      <c r="F14" s="37"/>
      <c r="G14" s="37"/>
      <c r="H14" s="37"/>
      <c r="I14" s="38"/>
      <c r="J14" s="39">
        <f>17336403.2-933615.8</f>
        <v>16402787.399999999</v>
      </c>
      <c r="K14" s="40">
        <f>17190647.3-900076.3</f>
        <v>16290571</v>
      </c>
    </row>
    <row r="15" spans="1:11" ht="24.75" customHeight="1" hidden="1" outlineLevel="1">
      <c r="A15" s="41"/>
      <c r="B15" s="28" t="s">
        <v>14</v>
      </c>
      <c r="C15" s="29">
        <f>+C10-C12</f>
        <v>179139.5</v>
      </c>
      <c r="D15" s="29">
        <f>+D10-D12</f>
        <v>314639.5</v>
      </c>
      <c r="E15" s="29">
        <f>+E10-E12</f>
        <v>11334.600000000093</v>
      </c>
      <c r="F15" s="29"/>
      <c r="G15" s="29"/>
      <c r="H15" s="29"/>
      <c r="I15" s="33"/>
      <c r="J15" s="34">
        <f>+J10-J12</f>
        <v>250000.00000000023</v>
      </c>
      <c r="K15" s="35">
        <f>+K10-K12</f>
        <v>193165.40000000014</v>
      </c>
    </row>
    <row r="16" spans="1:11" ht="24.75" customHeight="1" hidden="1" outlineLevel="1">
      <c r="A16" s="41"/>
      <c r="B16" s="28" t="s">
        <v>13</v>
      </c>
      <c r="C16" s="29">
        <f>+C7+C8-C13</f>
        <v>-1150039.5</v>
      </c>
      <c r="D16" s="29">
        <f>+D7+D8-D13</f>
        <v>-1505048.8999999985</v>
      </c>
      <c r="E16" s="29">
        <f>+E7+E8-E13</f>
        <v>-1070447.1000000015</v>
      </c>
      <c r="F16" s="29"/>
      <c r="G16" s="29"/>
      <c r="H16" s="29"/>
      <c r="I16" s="33"/>
      <c r="J16" s="34">
        <f>+J7+J8-J13</f>
        <v>-1013175.8000000007</v>
      </c>
      <c r="K16" s="35">
        <f>+K7+K8-K13</f>
        <v>-1035889.2000000011</v>
      </c>
    </row>
    <row r="17" spans="1:11" ht="26.25" customHeight="1" hidden="1" outlineLevel="1" thickBot="1">
      <c r="A17" s="27"/>
      <c r="B17" s="36" t="s">
        <v>7</v>
      </c>
      <c r="C17" s="37">
        <f>+C11-C14</f>
        <v>-970900</v>
      </c>
      <c r="D17" s="37">
        <f>+D11-D14</f>
        <v>-85512.09999999776</v>
      </c>
      <c r="E17" s="37">
        <f>+E11-E14</f>
        <v>-721614.0000000019</v>
      </c>
      <c r="F17" s="37"/>
      <c r="G17" s="37"/>
      <c r="H17" s="37"/>
      <c r="I17" s="38"/>
      <c r="J17" s="42">
        <f>+J11-J14</f>
        <v>-411079.3999999985</v>
      </c>
      <c r="K17" s="43">
        <f>+K11-K14</f>
        <v>-285496.2000000011</v>
      </c>
    </row>
    <row r="18" spans="1:11" s="6" customFormat="1" ht="33" customHeight="1" collapsed="1">
      <c r="A18" s="44" t="s">
        <v>3</v>
      </c>
      <c r="B18" s="36" t="s">
        <v>4</v>
      </c>
      <c r="C18" s="37" t="e">
        <f>+#REF!+#REF!+C19</f>
        <v>#REF!</v>
      </c>
      <c r="D18" s="37" t="e">
        <f>+#REF!+#REF!+D19</f>
        <v>#REF!</v>
      </c>
      <c r="E18" s="37" t="e">
        <f>+#REF!+#REF!+E19</f>
        <v>#REF!</v>
      </c>
      <c r="F18" s="37" t="e">
        <f>+#REF!+#REF!+F19+#REF!</f>
        <v>#REF!</v>
      </c>
      <c r="G18" s="37" t="e">
        <f>+#REF!+#REF!+G19+#REF!</f>
        <v>#REF!</v>
      </c>
      <c r="H18" s="37" t="e">
        <f>+#REF!+#REF!+H19+#REF!</f>
        <v>#REF!</v>
      </c>
      <c r="I18" s="38">
        <f>I19</f>
        <v>58.8</v>
      </c>
      <c r="J18" s="45" t="e">
        <f>+#REF!+#REF!+J19</f>
        <v>#REF!</v>
      </c>
      <c r="K18" s="46" t="e">
        <f>+#REF!+#REF!+K19</f>
        <v>#REF!</v>
      </c>
    </row>
    <row r="19" spans="1:11" ht="31.5" customHeight="1">
      <c r="A19" s="44" t="s">
        <v>5</v>
      </c>
      <c r="B19" s="36" t="s">
        <v>6</v>
      </c>
      <c r="C19" s="37" t="e">
        <f>+#REF!+#REF!+#REF!</f>
        <v>#REF!</v>
      </c>
      <c r="D19" s="37" t="e">
        <f>+#REF!+#REF!+#REF!</f>
        <v>#REF!</v>
      </c>
      <c r="E19" s="37" t="e">
        <f>+#REF!+#REF!+#REF!</f>
        <v>#REF!</v>
      </c>
      <c r="F19" s="37" t="e">
        <f>+#REF!+#REF!+#REF!</f>
        <v>#REF!</v>
      </c>
      <c r="G19" s="37" t="e">
        <f>+#REF!+#REF!+#REF!</f>
        <v>#REF!</v>
      </c>
      <c r="H19" s="37"/>
      <c r="I19" s="38">
        <f>I20</f>
        <v>58.8</v>
      </c>
      <c r="J19" s="39" t="e">
        <f>+#REF!+#REF!+#REF!</f>
        <v>#REF!</v>
      </c>
      <c r="K19" s="40" t="e">
        <f>+#REF!+#REF!+#REF!</f>
        <v>#REF!</v>
      </c>
    </row>
    <row r="20" spans="1:11" ht="38.25" customHeight="1">
      <c r="A20" s="47" t="s">
        <v>25</v>
      </c>
      <c r="B20" s="48" t="s">
        <v>24</v>
      </c>
      <c r="C20" s="49"/>
      <c r="D20" s="49"/>
      <c r="E20" s="50"/>
      <c r="F20" s="50"/>
      <c r="G20" s="50"/>
      <c r="H20" s="50"/>
      <c r="I20" s="51">
        <v>58.8</v>
      </c>
      <c r="J20" s="52"/>
      <c r="K20" s="52"/>
    </row>
  </sheetData>
  <sheetProtection/>
  <mergeCells count="10">
    <mergeCell ref="G5:G6"/>
    <mergeCell ref="A3:J3"/>
    <mergeCell ref="J5:K5"/>
    <mergeCell ref="A5:A6"/>
    <mergeCell ref="B5:B6"/>
    <mergeCell ref="H5:H6"/>
    <mergeCell ref="C5:C6"/>
    <mergeCell ref="D5:D6"/>
    <mergeCell ref="E5:E6"/>
    <mergeCell ref="F5:F6"/>
  </mergeCells>
  <printOptions/>
  <pageMargins left="0.6299212598425197" right="0.2362204724409449" top="0.7480314960629921" bottom="0.7480314960629921" header="0.31496062992125984" footer="0.31496062992125984"/>
  <pageSetup firstPageNumber="615" useFirstPageNumber="1"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Мин. фин. РСО-Алания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Цыхместренко Лариса Владимировна</cp:lastModifiedBy>
  <cp:lastPrinted>2015-12-22T05:44:08Z</cp:lastPrinted>
  <dcterms:created xsi:type="dcterms:W3CDTF">2010-04-27T13:49:34Z</dcterms:created>
  <dcterms:modified xsi:type="dcterms:W3CDTF">2015-12-29T13:15:12Z</dcterms:modified>
  <cp:category/>
  <cp:version/>
  <cp:contentType/>
  <cp:contentStatus/>
</cp:coreProperties>
</file>